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<sst xmlns="http://schemas.openxmlformats.org/spreadsheetml/2006/main" count="103" uniqueCount="56">
  <si>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</si>
  <si>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</si>
  <si>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</si>
  <si>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</si>
  <si>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</si>
  <si>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</si>
  <si>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</si>
  <si>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</si>
  <si>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</si>
  <si>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</si>
  <si>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</si>
  <si>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</si>
  <si>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</si>
  <si>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</si>
  <si>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</si>
  <si>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</si>
  <si>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</si>
  <si>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</si>
  <si>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</si>
  <si>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</si>
  <si>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</si>
  <si>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</si>
  <si>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</si>
  <si>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</si>
  <si>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</si>
  <si>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</si>
  <si>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</si>
  <si>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</si>
  <si>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</si>
  <si>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</si>
  <si>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</si>
  <si>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</si>
  <si>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</si>
  <si>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</si>
  <si>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</si>
  <si>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</si>
  <si>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</si>
  <si>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</si>
  <si>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</si>
  <si>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</si>
  <si>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</si>
  <si>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</si>
  <si>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</si>
  <si>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</si>
  <si>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</si>
  <si>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</si>
  <si>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</si>
  <si>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</si>
  <si>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</si>
  <si>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</si>
  <si>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</si>
  <si>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Миру 1/29,1/30,1/31</t>
  </si>
  <si>
    <t>1/32,1/33</t>
  </si>
  <si>
    <t>480шт</t>
  </si>
  <si>
    <t>0,1чол</t>
  </si>
  <si>
    <t>6.1. Вартість електроенергії, послуга з розподілу електроенергії(1039кВт)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</si>
</sst>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A48">
      <selection activeCell="I64" sqref="I64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1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51</v>
      </c>
    </row>
    <row r="3" ht="20.25">
      <c r="B3" s="4" t="s">
        <v>52</v>
      </c>
    </row>
    <row r="4" spans="2:10" ht="12.75">
      <c r="B4" t="s">
        <v>1</v>
      </c>
      <c r="D4">
        <v>11807.5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763.9</v>
      </c>
      <c r="E5" t="s">
        <v>8</v>
      </c>
      <c r="F5" t="s">
        <v>4</v>
      </c>
      <c r="I5">
        <v>2619.72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2927.6</v>
      </c>
      <c r="J6" t="s">
        <v>8</v>
      </c>
    </row>
    <row r="7" spans="6:10" ht="12.75">
      <c r="F7" t="s">
        <v>6</v>
      </c>
      <c r="I7">
        <v>0.2</v>
      </c>
      <c r="J7" t="s">
        <v>9</v>
      </c>
    </row>
    <row r="8" spans="6:10" ht="12.75">
      <c r="F8" t="s">
        <v>7</v>
      </c>
      <c r="I8">
        <v>1.8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7511.400000000001</v>
      </c>
      <c r="J11" s="1" t="s">
        <v>16</v>
      </c>
    </row>
    <row r="12" spans="2:10" ht="12.75">
      <c r="B12" t="s">
        <v>11</v>
      </c>
      <c r="I12" s="1">
        <f>I11*22%</f>
        <v>1652.508</v>
      </c>
      <c r="J12" s="1" t="s">
        <v>16</v>
      </c>
    </row>
    <row r="13" spans="2:10" ht="12.75">
      <c r="B13" t="s">
        <v>12</v>
      </c>
      <c r="I13">
        <v>264.08</v>
      </c>
      <c r="J13" s="1" t="s">
        <v>16</v>
      </c>
    </row>
    <row r="14" spans="2:10" ht="12.75">
      <c r="B14" t="s">
        <v>13</v>
      </c>
      <c r="I14" s="1">
        <f>(I11+I12+I13)*56%</f>
        <v>5279.673280000001</v>
      </c>
      <c r="J14" s="1" t="s">
        <v>16</v>
      </c>
    </row>
    <row r="16" spans="2:9" ht="12.75">
      <c r="B16" s="1">
        <f>I11+I12+I13+I14</f>
        <v>14707.661280000002</v>
      </c>
      <c r="C16" t="s">
        <v>34</v>
      </c>
      <c r="D16" s="1">
        <f>D4</f>
        <v>11807.5</v>
      </c>
      <c r="E16" t="s">
        <v>35</v>
      </c>
      <c r="F16">
        <f>B16/D4</f>
        <v>1.2456202650857509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834.6</v>
      </c>
      <c r="J20" s="1" t="s">
        <v>16</v>
      </c>
    </row>
    <row r="21" spans="2:10" ht="12.75">
      <c r="B21" t="s">
        <v>20</v>
      </c>
      <c r="I21" s="1">
        <f>I20*22%</f>
        <v>183.612</v>
      </c>
      <c r="J21" s="1" t="s">
        <v>16</v>
      </c>
    </row>
    <row r="22" spans="2:10" ht="12.75">
      <c r="B22" t="s">
        <v>21</v>
      </c>
      <c r="I22">
        <v>31.27</v>
      </c>
      <c r="J22" s="1" t="s">
        <v>16</v>
      </c>
    </row>
    <row r="23" spans="2:10" ht="12.75">
      <c r="B23" t="s">
        <v>22</v>
      </c>
      <c r="I23" s="1">
        <f>(I20+I21+I22)*56%</f>
        <v>587.70992</v>
      </c>
      <c r="J23" s="1" t="s">
        <v>16</v>
      </c>
    </row>
    <row r="25" spans="2:9" ht="12.75">
      <c r="B25">
        <f>SUM(I20:I23)</f>
        <v>1637.19192</v>
      </c>
      <c r="C25" t="s">
        <v>34</v>
      </c>
      <c r="D25" s="1">
        <f>D4</f>
        <v>11807.5</v>
      </c>
      <c r="E25" t="s">
        <v>35</v>
      </c>
      <c r="F25">
        <f>B25/D4</f>
        <v>0.13865694854965063</v>
      </c>
      <c r="G25" t="s">
        <v>16</v>
      </c>
      <c r="I25" s="1"/>
    </row>
    <row r="28" ht="12.75">
      <c r="B28" t="s">
        <v>38</v>
      </c>
    </row>
    <row r="29" ht="12.75">
      <c r="B29" t="s">
        <v>39</v>
      </c>
    </row>
    <row r="30" spans="2:10" ht="12.75">
      <c r="B30" t="s">
        <v>23</v>
      </c>
      <c r="I30">
        <v>3710.7</v>
      </c>
      <c r="J30" s="1" t="s">
        <v>16</v>
      </c>
    </row>
    <row r="31" spans="2:10" ht="12.75">
      <c r="B31" t="s">
        <v>24</v>
      </c>
      <c r="I31" s="1">
        <f>I30*22%</f>
        <v>816.3539999999999</v>
      </c>
      <c r="J31" s="1" t="s">
        <v>16</v>
      </c>
    </row>
    <row r="32" spans="2:10" ht="12.75">
      <c r="B32" t="s">
        <v>25</v>
      </c>
      <c r="I32" s="3">
        <v>359.44</v>
      </c>
      <c r="J32" s="1" t="s">
        <v>16</v>
      </c>
    </row>
    <row r="33" spans="2:10" ht="12.75">
      <c r="B33" t="s">
        <v>26</v>
      </c>
      <c r="I33" s="1">
        <f>(I30+I31+I32)*56%</f>
        <v>2736.43664</v>
      </c>
      <c r="J33" s="1" t="s">
        <v>16</v>
      </c>
    </row>
    <row r="35" spans="2:9" ht="12.75">
      <c r="B35" s="1">
        <f>SUM(I30:I33)</f>
        <v>7622.93064</v>
      </c>
      <c r="C35" t="s">
        <v>14</v>
      </c>
      <c r="D35">
        <f>D4</f>
        <v>11807.5</v>
      </c>
      <c r="E35" t="s">
        <v>15</v>
      </c>
      <c r="F35">
        <f>B35/D35</f>
        <v>0.6456007317383019</v>
      </c>
      <c r="G35" s="1" t="s">
        <v>16</v>
      </c>
      <c r="I35" s="1"/>
    </row>
    <row r="38" spans="2:10" ht="12.75">
      <c r="B38" t="s">
        <v>40</v>
      </c>
      <c r="I38" t="s">
        <v>53</v>
      </c>
      <c r="J38" t="s">
        <v>54</v>
      </c>
    </row>
    <row r="39" spans="2:10" ht="12.75">
      <c r="B39" t="s">
        <v>41</v>
      </c>
      <c r="I39" s="1">
        <f>0.05298*D44</f>
        <v>625.56135</v>
      </c>
      <c r="J39" s="1" t="s">
        <v>16</v>
      </c>
    </row>
    <row r="40" spans="2:10" ht="12.75">
      <c r="B40" t="s">
        <v>42</v>
      </c>
      <c r="I40" s="1">
        <f>I39*22%</f>
        <v>137.623497</v>
      </c>
      <c r="J40" s="1" t="s">
        <v>16</v>
      </c>
    </row>
    <row r="41" spans="2:10" ht="12.75">
      <c r="B41" t="s">
        <v>43</v>
      </c>
      <c r="I41">
        <v>223.69</v>
      </c>
      <c r="J41" s="1" t="s">
        <v>16</v>
      </c>
    </row>
    <row r="42" spans="2:10" ht="12.75">
      <c r="B42" t="s">
        <v>44</v>
      </c>
      <c r="I42" s="1">
        <f>(I39+I40+I41)*56%</f>
        <v>552.6499143200001</v>
      </c>
      <c r="J42" s="1" t="s">
        <v>16</v>
      </c>
    </row>
    <row r="44" spans="2:9" ht="12.75">
      <c r="B44" s="1">
        <f>SUM(I39:I42)</f>
        <v>1539.5247613200002</v>
      </c>
      <c r="C44" t="s">
        <v>14</v>
      </c>
      <c r="D44">
        <f>D4</f>
        <v>11807.5</v>
      </c>
      <c r="E44" t="s">
        <v>15</v>
      </c>
      <c r="F44">
        <f>B44/D44</f>
        <v>0.13038532808130426</v>
      </c>
      <c r="G44" s="1" t="s">
        <v>16</v>
      </c>
      <c r="I44" s="1"/>
    </row>
    <row r="47" ht="12.75">
      <c r="B47" t="s">
        <v>45</v>
      </c>
    </row>
    <row r="48" ht="12.75">
      <c r="B48" t="s">
        <v>36</v>
      </c>
    </row>
    <row r="49" spans="2:10" ht="12.75">
      <c r="B49" t="s">
        <v>27</v>
      </c>
      <c r="I49" s="7">
        <f>0.73116*D54</f>
        <v>8633.1717</v>
      </c>
      <c r="J49" s="1" t="s">
        <v>16</v>
      </c>
    </row>
    <row r="50" spans="2:10" ht="12.75">
      <c r="B50" t="s">
        <v>28</v>
      </c>
      <c r="I50" s="7">
        <f>I49*22%</f>
        <v>1899.2977740000001</v>
      </c>
      <c r="J50" s="1" t="s">
        <v>16</v>
      </c>
    </row>
    <row r="51" spans="2:10" ht="12.75">
      <c r="B51" t="s">
        <v>29</v>
      </c>
      <c r="I51" s="7">
        <v>1569.45</v>
      </c>
      <c r="J51" s="1" t="s">
        <v>16</v>
      </c>
    </row>
    <row r="52" spans="2:10" ht="12.75">
      <c r="B52" t="s">
        <v>30</v>
      </c>
      <c r="I52" s="7">
        <f>(I49+I50+I51)*56%</f>
        <v>6777.074905440002</v>
      </c>
      <c r="J52" s="1" t="s">
        <v>16</v>
      </c>
    </row>
    <row r="54" spans="2:9" ht="12.75">
      <c r="B54" s="6">
        <f>SUM(I49:I52)</f>
        <v>18878.994379440002</v>
      </c>
      <c r="C54" t="s">
        <v>14</v>
      </c>
      <c r="D54">
        <f>D4</f>
        <v>11807.5</v>
      </c>
      <c r="E54" t="s">
        <v>15</v>
      </c>
      <c r="F54" s="6">
        <f>B54/D54</f>
        <v>1.598898528853695</v>
      </c>
      <c r="G54" s="1" t="s">
        <v>16</v>
      </c>
      <c r="I54" s="1"/>
    </row>
    <row r="57" ht="12.75">
      <c r="B57" t="s">
        <v>46</v>
      </c>
    </row>
    <row r="58" ht="12.75">
      <c r="B58" t="s">
        <v>37</v>
      </c>
    </row>
    <row r="59" spans="2:10" ht="12.75">
      <c r="B59" t="s">
        <v>55</v>
      </c>
      <c r="I59" s="7">
        <f>1039*1.4</f>
        <v>1454.6</v>
      </c>
      <c r="J59" s="1" t="s">
        <v>16</v>
      </c>
    </row>
    <row r="60" spans="2:10" ht="12.75">
      <c r="B60" t="s">
        <v>47</v>
      </c>
      <c r="I60" s="7">
        <f>0.09136*D65</f>
        <v>1078.7332</v>
      </c>
      <c r="J60" s="1" t="s">
        <v>16</v>
      </c>
    </row>
    <row r="61" spans="2:10" ht="12.75">
      <c r="B61" t="s">
        <v>48</v>
      </c>
      <c r="I61" s="7">
        <f>I60*22%</f>
        <v>237.32130399999997</v>
      </c>
      <c r="J61" s="1" t="s">
        <v>16</v>
      </c>
    </row>
    <row r="62" spans="2:10" ht="12.75">
      <c r="B62" t="s">
        <v>49</v>
      </c>
      <c r="I62" s="7">
        <v>61.63</v>
      </c>
      <c r="J62" s="1" t="s">
        <v>16</v>
      </c>
    </row>
    <row r="63" spans="2:10" ht="12.75">
      <c r="B63" t="s">
        <v>50</v>
      </c>
      <c r="I63" s="7">
        <f>(I60+I61)*20%</f>
        <v>263.2109008</v>
      </c>
      <c r="J63" s="1" t="s">
        <v>16</v>
      </c>
    </row>
    <row r="65" spans="2:9" ht="12.75">
      <c r="B65" s="7">
        <f>SUM(I59:I63)</f>
        <v>3095.4954048</v>
      </c>
      <c r="C65" s="6" t="s">
        <v>14</v>
      </c>
      <c r="D65" s="6">
        <f>D4</f>
        <v>11807.5</v>
      </c>
      <c r="E65" s="6" t="s">
        <v>15</v>
      </c>
      <c r="F65" s="6">
        <f>B65/D65</f>
        <v>0.2621634897141647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4.021325292022867</v>
      </c>
      <c r="E67" s="1" t="s">
        <v>16</v>
      </c>
      <c r="F67" s="1"/>
    </row>
    <row r="68" spans="2:6" ht="12.75">
      <c r="B68" t="s">
        <v>32</v>
      </c>
      <c r="D68" s="5">
        <f>D67*20%</f>
        <v>0.8042650584045735</v>
      </c>
      <c r="E68" s="1" t="s">
        <v>16</v>
      </c>
      <c r="F68" s="1"/>
    </row>
    <row r="69" spans="2:6" ht="12.75">
      <c r="B69" t="s">
        <v>33</v>
      </c>
      <c r="D69" s="8">
        <f>SUM(D67:D68)</f>
        <v>4.825590350427441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2019-01-14T13:15:50Z</dcterms:modified>
  <cp:category/>
  <cp:version/>
  <cp:contentType/>
  <cp:contentStatus/>
</cp:coreProperties>
</file>